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2ec4349ea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ntal" sheetId="1" r:id="Rb7eee89faa39450c"/>
    <x:sheet xmlns:r="http://schemas.openxmlformats.org/officeDocument/2006/relationships" name="Seller net sheet" sheetId="2" r:id="Rfe74222403da4da7"/>
    <x:sheet xmlns:r="http://schemas.openxmlformats.org/officeDocument/2006/relationships" name="Comparable sales" sheetId="3" r:id="Rcd96d1e0984d41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$#,##0;($#,##0);&quot;—&quot;"/>
    <x:numFmt numFmtId="201" formatCode="0.0"/>
    <x:numFmt numFmtId="202" formatCode="0.0%;(0.0%);&quot;—&quot;"/>
    <x:numFmt numFmtId="203" formatCode="0.00&quot;×&quot;"/>
    <x:numFmt numFmtId="204" formatCode="$0.00"/>
    <x:numFmt numFmtId="205" formatCode="0"/>
  </x:numFmts>
  <x:fonts count="7">
    <x:font>
      <x:sz val="11"/>
      <x:name val="Carlito"/>
    </x:font>
    <x:font>
      <x:sz val="11"/>
      <x:color rgb="FF17372E"/>
      <x:name val="Arial"/>
    </x:font>
    <x:font>
      <x:b/>
      <x:sz val="18"/>
      <x:color rgb="FF17372E"/>
      <x:name val="Arial"/>
    </x:font>
    <x:font>
      <x:i/>
      <x:sz val="10"/>
      <x:color rgb="FF5D7068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2"/>
      <x:color rgb="FF17372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E32"/>
      </x:patternFill>
    </x:fill>
    <x:fill>
      <x:patternFill patternType="solid">
        <x:fgColor rgb="FFFFF1C9"/>
      </x:patternFill>
    </x:fill>
  </x:fills>
  <x:borders count="3">
    <x:border/>
    <x:border>
      <x:bottom style="thin">
        <x:color rgb="FFAAB9AB"/>
      </x:bottom>
    </x:border>
    <x:border>
      <x:top style="thin">
        <x:color rgb="FFAAB9AB"/>
      </x:top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right" wrapText="1"/>
    </x:xf>
    <x:xf numFmtId="0" fontId="1" fillId="3" borderId="0" xfId="0" applyNumberFormat="1" applyFont="1" applyFill="1" applyBorder="1" applyAlignment="1">
      <x:alignment horizontal="right" wrapText="1"/>
    </x:xf>
    <x:xf numFmtId="0" fontId="5" fillId="3" borderId="0" xfId="0" applyNumberFormat="1" applyFont="1" applyFill="1" applyBorder="1" applyAlignment="1">
      <x:alignment horizontal="right" wrapText="1"/>
    </x:xf>
    <x:xf numFmtId="200" fontId="5" fillId="3" borderId="0" xfId="0" applyNumberFormat="1" applyFont="1" applyFill="1" applyBorder="1" applyAlignment="1">
      <x:alignment horizontal="right" wrapText="1"/>
    </x:xf>
    <x:xf numFmtId="201" fontId="5" fillId="3" borderId="0" xfId="0" applyNumberFormat="1" applyFont="1" applyFill="1" applyBorder="1" applyAlignment="1">
      <x:alignment horizontal="right" wrapText="1"/>
    </x:xf>
    <x:xf numFmtId="202" fontId="5" fillId="3" borderId="0" xfId="0" applyNumberFormat="1" applyFont="1" applyFill="1" applyBorder="1" applyAlignment="1">
      <x:alignment horizontal="right" wrapText="1"/>
    </x:xf>
    <x:xf numFmtId="200" fontId="1" fillId="0" borderId="0" xfId="0" applyNumberFormat="1" applyFont="1" applyFill="1" applyBorder="1" applyAlignment="1">
      <x:alignment horizontal="right" wrapText="1"/>
    </x:xf>
    <x:xf numFmtId="0" fontId="1" fillId="0" borderId="2" xfId="0" applyNumberFormat="1" applyFont="1" applyFill="1" applyBorder="1" applyAlignment="1">
      <x:alignment wrapText="1"/>
    </x:xf>
    <x:xf numFmtId="200" fontId="1" fillId="0" borderId="2" xfId="0" applyNumberFormat="1" applyFont="1" applyFill="1" applyBorder="1" applyAlignment="1">
      <x:alignment horizontal="right" wrapText="1"/>
    </x:xf>
    <x:xf numFmtId="0" fontId="6" fillId="0" borderId="2" xfId="0" applyNumberFormat="1" applyFont="1" applyFill="1" applyBorder="1" applyAlignment="1">
      <x:alignment wrapText="1"/>
    </x:xf>
    <x:xf numFmtId="200" fontId="6" fillId="0" borderId="2" xfId="0" applyNumberFormat="1" applyFont="1" applyFill="1" applyBorder="1" applyAlignment="1">
      <x:alignment horizontal="right" wrapText="1"/>
    </x:xf>
    <x:xf numFmtId="202" fontId="1" fillId="0" borderId="0" xfId="0" applyNumberFormat="1" applyFont="1" applyFill="1" applyBorder="1" applyAlignment="1">
      <x:alignment horizontal="right" wrapText="1"/>
    </x:xf>
    <x:xf numFmtId="203" fontId="1" fillId="0" borderId="0" xfId="0" applyNumberFormat="1" applyFont="1" applyFill="1" applyBorder="1" applyAlignment="1">
      <x:alignment horizontal="right" wrapText="1"/>
    </x:xf>
    <x:xf numFmtId="204" fontId="1" fillId="0" borderId="0" xfId="0" applyNumberFormat="1" applyFont="1" applyFill="1" applyBorder="1" applyAlignment="1">
      <x:alignment horizontal="right" wrapText="1"/>
    </x:xf>
    <x:xf numFmtId="205" fontId="5" fillId="3" borderId="0" xfId="0" applyNumberFormat="1" applyFont="1" applyFill="1" applyBorder="1" applyAlignment="1">
      <x:alignment horizontal="right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3acbde9304b39" /><Relationship Type="http://schemas.openxmlformats.org/officeDocument/2006/relationships/theme" Target="/xl/theme/theme1.xml" Id="R145c99aa2bfc4a8e" /><Relationship Type="http://schemas.openxmlformats.org/officeDocument/2006/relationships/sharedStrings" Target="/xl/sharedStrings.xml" Id="Rb6eb66d5bbf94862" /><Relationship Type="http://schemas.openxmlformats.org/officeDocument/2006/relationships/worksheet" Target="/xl/worksheets/sheet1.xml" Id="Rb7eee89faa39450c" /><Relationship Type="http://schemas.openxmlformats.org/officeDocument/2006/relationships/worksheet" Target="/xl/worksheets/sheet2.xml" Id="Rfe74222403da4da7" /><Relationship Type="http://schemas.openxmlformats.org/officeDocument/2006/relationships/worksheet" Target="/xl/worksheets/sheet3.xml" Id="Rcd96d1e0984d41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35" hidden="0" customWidth="1"/>
    <x:col min="4" max="4" width="18" hidden="0" customWidth="1"/>
    <x:col min="5" max="5" width="16" hidden="0" customWidth="1"/>
    <x:col min="6" max="6" width="50" hidden="0" customWidth="1"/>
  </x:cols>
  <x:sheetData>
    <x:row r="1" ht="23" customHeight="1">
      <x:c r="C1" s="1"/>
      <x:c r="D1" s="1"/>
      <x:c r="E1" s="1"/>
      <x:c r="F1" s="1"/>
    </x:row>
    <x:row r="2" ht="23" customHeight="1">
      <x:c r="C2" s="2" t="str">
        <x:v>Rental property model</x:v>
      </x:c>
      <x:c r="D2" s="1"/>
      <x:c r="E2" s="1"/>
      <x:c r="F2" s="1"/>
    </x:row>
    <x:row r="3" ht="23" customHeight="1">
      <x:c r="C3" s="3"/>
      <x:c r="D3" s="3"/>
      <x:c r="E3" s="3"/>
      <x:c r="F3" s="3"/>
    </x:row>
    <x:row r="4" ht="30" customHeight="1">
      <x:c r="C4" s="4" t="str">
        <x:v>US property planning · USD · illustrative defaults · September 30, 2026</x:v>
      </x:c>
      <x:c r="D4" s="1"/>
      <x:c r="E4" s="1"/>
      <x:c r="F4" s="1"/>
    </x:row>
    <x:row r="5" ht="23" customHeight="1">
      <x:c r="C5" s="1"/>
      <x:c r="D5" s="1"/>
      <x:c r="E5" s="1"/>
      <x:c r="F5" s="1"/>
    </x:row>
    <x:row r="6" ht="26" customHeight="1">
      <x:c r="C6" s="6" t="str">
        <x:v>Input / calculation</x:v>
      </x:c>
      <x:c r="D6" s="6" t="str">
        <x:v>Value</x:v>
      </x:c>
      <x:c r="E6" s="6" t="str">
        <x:v>Unit</x:v>
      </x:c>
      <x:c r="F6" s="6" t="str">
        <x:v>Scope / assumption</x:v>
      </x:c>
    </x:row>
    <x:row r="7" ht="23" customHeight="1">
      <x:c r="C7" s="7" t="str">
        <x:v>Purchase price</x:v>
      </x:c>
      <x:c r="D7" s="11" t="n">
        <x:v>350000</x:v>
      </x:c>
      <x:c r="E7" s="7" t="str">
        <x:v>USD</x:v>
      </x:c>
      <x:c r="F7" s="7" t="str"/>
    </x:row>
    <x:row r="8" ht="23" customHeight="1">
      <x:c r="C8" s="7" t="str">
        <x:v>Monthly rent per unit</x:v>
      </x:c>
      <x:c r="D8" s="11" t="n">
        <x:v>2400</x:v>
      </x:c>
      <x:c r="E8" s="7" t="str">
        <x:v>USD / month</x:v>
      </x:c>
      <x:c r="F8" s="7" t="str"/>
    </x:row>
    <x:row r="9" ht="23" customHeight="1">
      <x:c r="C9" s="7" t="str">
        <x:v>Units</x:v>
      </x:c>
      <x:c r="D9" s="22" t="n">
        <x:v>1</x:v>
      </x:c>
      <x:c r="E9" s="7" t="str">
        <x:v>units</x:v>
      </x:c>
      <x:c r="F9" s="7" t="str"/>
    </x:row>
    <x:row r="10" ht="23" customHeight="1">
      <x:c r="C10" s="7" t="str">
        <x:v>Other annual income</x:v>
      </x:c>
      <x:c r="D10" s="11" t="n">
        <x:v>0</x:v>
      </x:c>
      <x:c r="E10" s="7" t="str">
        <x:v>USD / year</x:v>
      </x:c>
      <x:c r="F10" s="7" t="str"/>
    </x:row>
    <x:row r="11" ht="23" customHeight="1">
      <x:c r="C11" s="7" t="str">
        <x:v>Vacancy / credit loss</x:v>
      </x:c>
      <x:c r="D11" s="13" t="n">
        <x:v>0.05</x:v>
      </x:c>
      <x:c r="E11" s="7" t="str">
        <x:v>%</x:v>
      </x:c>
      <x:c r="F11" s="7" t="str"/>
    </x:row>
    <x:row r="12" ht="23" customHeight="1">
      <x:c r="C12" s="7" t="str">
        <x:v>Annual property taxes</x:v>
      </x:c>
      <x:c r="D12" s="11" t="n">
        <x:v>4200</x:v>
      </x:c>
      <x:c r="E12" s="7" t="str">
        <x:v>USD / year</x:v>
      </x:c>
      <x:c r="F12" s="7" t="str">
        <x:v>Manual parcel tax bill; no county rate is implied.</x:v>
      </x:c>
    </x:row>
    <x:row r="13" ht="23" customHeight="1">
      <x:c r="C13" s="7" t="str">
        <x:v>Annual insurance</x:v>
      </x:c>
      <x:c r="D13" s="11" t="n">
        <x:v>1800</x:v>
      </x:c>
      <x:c r="E13" s="7" t="str">
        <x:v>USD / year</x:v>
      </x:c>
      <x:c r="F13" s="7" t="str"/>
    </x:row>
    <x:row r="14" ht="23" customHeight="1">
      <x:c r="C14" s="7" t="str">
        <x:v>Management fee</x:v>
      </x:c>
      <x:c r="D14" s="13" t="n">
        <x:v>0.08</x:v>
      </x:c>
      <x:c r="E14" s="7" t="str">
        <x:v>%</x:v>
      </x:c>
      <x:c r="F14" s="7" t="str">
        <x:v>Share of collected income.</x:v>
      </x:c>
    </x:row>
    <x:row r="15" ht="23" customHeight="1">
      <x:c r="C15" s="7" t="str">
        <x:v>Maintenance</x:v>
      </x:c>
      <x:c r="D15" s="13" t="n">
        <x:v>0.05</x:v>
      </x:c>
      <x:c r="E15" s="7" t="str">
        <x:v>%</x:v>
      </x:c>
      <x:c r="F15" s="7" t="str">
        <x:v>Share of collected income.</x:v>
      </x:c>
    </x:row>
    <x:row r="16" ht="23" customHeight="1">
      <x:c r="C16" s="7" t="str">
        <x:v>Capital reserve</x:v>
      </x:c>
      <x:c r="D16" s="13" t="n">
        <x:v>0.05</x:v>
      </x:c>
      <x:c r="E16" s="7" t="str">
        <x:v>%</x:v>
      </x:c>
      <x:c r="F16" s="7" t="str">
        <x:v>Deducted after NOI.</x:v>
      </x:c>
    </x:row>
    <x:row r="17" ht="23" customHeight="1">
      <x:c r="C17" s="7" t="str">
        <x:v>Other annual operating costs</x:v>
      </x:c>
      <x:c r="D17" s="11" t="n">
        <x:v>0</x:v>
      </x:c>
      <x:c r="E17" s="7" t="str">
        <x:v>USD / year</x:v>
      </x:c>
      <x:c r="F17" s="7" t="str"/>
    </x:row>
    <x:row r="18" ht="23" customHeight="1">
      <x:c r="C18" s="7" t="str">
        <x:v>Acquisition LTV</x:v>
      </x:c>
      <x:c r="D18" s="13" t="n">
        <x:v>0.75</x:v>
      </x:c>
      <x:c r="E18" s="7" t="str">
        <x:v>%</x:v>
      </x:c>
      <x:c r="F18" s="7" t="str"/>
    </x:row>
    <x:row r="19" ht="23" customHeight="1">
      <x:c r="C19" s="7" t="str">
        <x:v>Annual note rate</x:v>
      </x:c>
      <x:c r="D19" s="13" t="n">
        <x:v>0.07</x:v>
      </x:c>
      <x:c r="E19" s="7" t="str">
        <x:v>%</x:v>
      </x:c>
      <x:c r="F19" s="7" t="str"/>
    </x:row>
    <x:row r="20" ht="23" customHeight="1">
      <x:c r="C20" s="7" t="str">
        <x:v>Loan amortization term</x:v>
      </x:c>
      <x:c r="D20" s="22" t="n">
        <x:v>30</x:v>
      </x:c>
      <x:c r="E20" s="7" t="str">
        <x:v>years</x:v>
      </x:c>
      <x:c r="F20" s="7" t="str"/>
    </x:row>
    <x:row r="21" ht="23" customHeight="1">
      <x:c r="C21" s="7" t="str">
        <x:v>Purchase closing costs</x:v>
      </x:c>
      <x:c r="D21" s="11" t="n">
        <x:v>7000</x:v>
      </x:c>
      <x:c r="E21" s="7" t="str">
        <x:v>USD</x:v>
      </x:c>
      <x:c r="F21" s="7" t="str"/>
    </x:row>
    <x:row r="22" ht="23" customHeight="1">
      <x:c r="C22" s="7" t="str">
        <x:v>Initial rehab</x:v>
      </x:c>
      <x:c r="D22" s="11" t="n">
        <x:v>0</x:v>
      </x:c>
      <x:c r="E22" s="7" t="str">
        <x:v>USD</x:v>
      </x:c>
      <x:c r="F22" s="7" t="str"/>
    </x:row>
    <x:row r="23" ht="23" customHeight="1">
      <x:c r="C23" s="7" t="str">
        <x:v>Origination points</x:v>
      </x:c>
      <x:c r="D23" s="13" t="n">
        <x:v>0</x:v>
      </x:c>
      <x:c r="E23" s="7" t="str">
        <x:v>%</x:v>
      </x:c>
      <x:c r="F23" s="7" t="str"/>
    </x:row>
    <x:row r="24" ht="23" customHeight="1">
      <x:c r="C24" s="7"/>
      <x:c r="D24" s="8"/>
      <x:c r="E24" s="7"/>
      <x:c r="F24" s="7"/>
    </x:row>
    <x:row r="25" ht="23" customHeight="1">
      <x:c r="C25" s="7"/>
      <x:c r="D25" s="8"/>
      <x:c r="E25" s="7"/>
      <x:c r="F25" s="7"/>
    </x:row>
    <x:row r="26" ht="23" customHeight="1">
      <x:c r="C26" s="7" t="str">
        <x:v>Scheduled annual income</x:v>
      </x:c>
      <x:c r="D26" s="14" t="n">
        <x:f>D8*D9*12+D10</x:f>
        <x:v>28800</x:v>
      </x:c>
      <x:c r="E26" s="7" t="str">
        <x:v>USD / year</x:v>
      </x:c>
      <x:c r="F26" s="7" t="str"/>
    </x:row>
    <x:row r="27" ht="23" customHeight="1">
      <x:c r="C27" s="7" t="str">
        <x:v>Collected annual income</x:v>
      </x:c>
      <x:c r="D27" s="14" t="n">
        <x:f>D26*(1-D11)</x:f>
        <x:v>27360</x:v>
      </x:c>
      <x:c r="E27" s="7" t="str">
        <x:v>USD / year</x:v>
      </x:c>
      <x:c r="F27" s="7" t="str"/>
    </x:row>
    <x:row r="28" ht="23" customHeight="1">
      <x:c r="C28" s="7" t="str">
        <x:v>Annual operating expenses</x:v>
      </x:c>
      <x:c r="D28" s="14" t="n">
        <x:f>SUM(D12:D13)+D27*(D14+D15)+D17</x:f>
        <x:v>9556.8</x:v>
      </x:c>
      <x:c r="E28" s="7" t="str">
        <x:v>USD / year</x:v>
      </x:c>
      <x:c r="F28" s="7" t="str"/>
    </x:row>
    <x:row r="29" ht="23" customHeight="1">
      <x:c r="C29" s="7" t="str">
        <x:v>Net operating income</x:v>
      </x:c>
      <x:c r="D29" s="14" t="n">
        <x:f>D27-D28</x:f>
        <x:v>17803.2</x:v>
      </x:c>
      <x:c r="E29" s="7" t="str">
        <x:v>USD / year</x:v>
      </x:c>
      <x:c r="F29" s="7" t="str"/>
    </x:row>
    <x:row r="30" ht="23" customHeight="1">
      <x:c r="C30" s="7" t="str">
        <x:v>Loan amount</x:v>
      </x:c>
      <x:c r="D30" s="14" t="n">
        <x:f>D7*D18</x:f>
        <x:v>262500</x:v>
      </x:c>
      <x:c r="E30" s="7" t="str">
        <x:v>USD</x:v>
      </x:c>
      <x:c r="F30" s="7" t="str"/>
    </x:row>
    <x:row r="31" ht="23" customHeight="1">
      <x:c r="C31" s="7" t="str">
        <x:v>Annual principal + interest</x:v>
      </x:c>
      <x:c r="D31" s="14" t="n">
        <x:f>IF(D20&gt;0,IF(D19=0,D30/D20,-PMT(D19/12,D20*12,D30)*12),0)</x:f>
        <x:v>20957.028598144272</x:v>
      </x:c>
      <x:c r="E31" s="7" t="str">
        <x:v>USD / year</x:v>
      </x:c>
      <x:c r="F31" s="7" t="str"/>
    </x:row>
    <x:row r="32" ht="23" customHeight="1">
      <x:c r="C32" s="7" t="str">
        <x:v>Capital reserve</x:v>
      </x:c>
      <x:c r="D32" s="14" t="n">
        <x:f>D27*D16</x:f>
        <x:v>1368</x:v>
      </x:c>
      <x:c r="E32" s="7" t="str">
        <x:v>USD / year</x:v>
      </x:c>
      <x:c r="F32" s="7" t="str"/>
    </x:row>
    <x:row r="33" ht="28" customHeight="1">
      <x:c r="C33" s="17" t="str">
        <x:v>Annual cash flow</x:v>
      </x:c>
      <x:c r="D33" s="18" t="n">
        <x:f>D29-D31-D32</x:f>
        <x:v>-4521.828598144271</x:v>
      </x:c>
      <x:c r="E33" s="15" t="str">
        <x:v>USD / year</x:v>
      </x:c>
      <x:c r="F33" s="15" t="str"/>
    </x:row>
    <x:row r="34" ht="23" customHeight="1">
      <x:c r="C34" s="7" t="str">
        <x:v>Initial cash invested</x:v>
      </x:c>
      <x:c r="D34" s="14" t="n">
        <x:f>D7-D30+D21+D22+D30*D23</x:f>
        <x:v>94500</x:v>
      </x:c>
      <x:c r="E34" s="7" t="str">
        <x:v>USD</x:v>
      </x:c>
      <x:c r="F34" s="7" t="str"/>
    </x:row>
    <x:row r="35" ht="23" customHeight="1">
      <x:c r="C35" s="7" t="str">
        <x:v>Cap rate</x:v>
      </x:c>
      <x:c r="D35" s="19" t="n">
        <x:f>IF(D7&gt;0,D29/D7,"")</x:f>
        <x:v>0.05086628571428572</x:v>
      </x:c>
      <x:c r="E35" s="7" t="str">
        <x:v>%</x:v>
      </x:c>
      <x:c r="F35" s="7" t="str"/>
    </x:row>
    <x:row r="36" ht="23" customHeight="1">
      <x:c r="C36" s="7" t="str">
        <x:v>Cash on cash return</x:v>
      </x:c>
      <x:c r="D36" s="19" t="n">
        <x:f>IF(D34&gt;0,D33/D34,"")</x:f>
        <x:v>-0.04785003807560075</x:v>
      </x:c>
      <x:c r="E36" s="7" t="str">
        <x:v>%</x:v>
      </x:c>
      <x:c r="F36" s="7" t="str"/>
    </x:row>
    <x:row r="37" ht="23" customHeight="1">
      <x:c r="C37" s="7" t="str">
        <x:v>DSCR</x:v>
      </x:c>
      <x:c r="D37" s="20" t="n">
        <x:f>IF(D31&gt;0,D29/D31,"")</x:f>
        <x:v>0.8495097440281424</x:v>
      </x:c>
      <x:c r="E37" s="7" t="str">
        <x:v>×</x:v>
      </x:c>
      <x:c r="F37" s="7" t="str"/>
    </x:row>
    <x:row r="38" ht="23" customHeight="1">
      <x:c r="C38" s="7"/>
      <x:c r="D38" s="8"/>
      <x:c r="E38" s="7"/>
      <x:c r="F38" s="7"/>
    </x:row>
    <x:row r="39" ht="23" customHeight="1">
      <x:c r="C39" s="7"/>
      <x:c r="D39" s="8"/>
      <x:c r="E39" s="7"/>
      <x:c r="F39" s="7"/>
    </x:row>
    <x:row r="40" ht="30" customHeight="1">
      <x:c r="C40" s="7" t="str">
        <x:v>Input cells are amber; blue numbers are editable. Formulas are dark.</x:v>
      </x:c>
      <x:c r="D40" s="8"/>
      <x:c r="E40" s="7"/>
      <x:c r="F40" s="7"/>
    </x:row>
    <x:row r="41" ht="30" customHeight="1">
      <x:c r="C41" s="7" t="str">
        <x:v>Pre-tax fixed-rate model. No sale, appreciation, depreciation or lender approval is modeled.</x:v>
      </x:c>
      <x:c r="D41" s="8"/>
      <x:c r="E41" s="7"/>
      <x:c r="F41" s="7"/>
    </x:row>
    <x:row r="42" ht="23" customHeight="1">
      <x:c r="C42" s="7" t="str">
        <x:v>Rental expense reference</x:v>
      </x:c>
      <x:c r="D42" s="8"/>
      <x:c r="E42" s="7"/>
      <x:c r="F42" s="7" t="str">
        <x:v>https://www.irs.gov/publications/p527</x:v>
      </x:c>
    </x:row>
    <x:row r="43" ht="23" customHeight="1">
      <x:c r="C43" s="7" t="str">
        <x:v>Site methodology</x:v>
      </x:c>
      <x:c r="D43" s="8"/>
      <x:c r="E43" s="7"/>
      <x:c r="F43" s="7" t="str">
        <x:v>https://calculatemyproperty.com/methodology</x:v>
      </x:c>
    </x:row>
    <x:row r="44" ht="23" customHeight="1">
      <x:c r="C44" s="7"/>
      <x:c r="D44" s="8"/>
      <x:c r="E44" s="7"/>
      <x:c r="F44" s="7"/>
    </x:row>
    <x:row r="45" ht="23" customHeight="1">
      <x:c r="C45" s="7"/>
      <x:c r="D45" s="8"/>
      <x:c r="E45" s="7"/>
      <x:c r="F45" s="7"/>
    </x:row>
  </x:sheetData>
  <x:mergeCells>
    <x:mergeCell ref="C40:F40"/>
    <x:mergeCell ref="C41:F4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35" hidden="0" customWidth="1"/>
    <x:col min="4" max="4" width="18" hidden="0" customWidth="1"/>
    <x:col min="5" max="5" width="16" hidden="0" customWidth="1"/>
    <x:col min="6" max="6" width="50" hidden="0" customWidth="1"/>
  </x:cols>
  <x:sheetData>
    <x:row r="1" ht="23" customHeight="1">
      <x:c r="C1" s="1"/>
      <x:c r="D1" s="1"/>
      <x:c r="E1" s="1"/>
      <x:c r="F1" s="1"/>
    </x:row>
    <x:row r="2" ht="23" customHeight="1">
      <x:c r="C2" s="2" t="str">
        <x:v>Seller net sheet</x:v>
      </x:c>
      <x:c r="D2" s="1"/>
      <x:c r="E2" s="1"/>
      <x:c r="F2" s="1"/>
    </x:row>
    <x:row r="3" ht="23" customHeight="1">
      <x:c r="C3" s="3"/>
      <x:c r="D3" s="3"/>
      <x:c r="E3" s="3"/>
      <x:c r="F3" s="3"/>
    </x:row>
    <x:row r="4" ht="30" customHeight="1">
      <x:c r="C4" s="4" t="str">
        <x:v>US sale planning · USD · taxes and title are manual quotes</x:v>
      </x:c>
      <x:c r="D4" s="1"/>
      <x:c r="E4" s="1"/>
      <x:c r="F4" s="1"/>
    </x:row>
    <x:row r="5" ht="23" customHeight="1">
      <x:c r="C5" s="1"/>
      <x:c r="D5" s="1"/>
      <x:c r="E5" s="1"/>
      <x:c r="F5" s="1"/>
    </x:row>
    <x:row r="6" ht="26" customHeight="1">
      <x:c r="C6" s="6" t="str">
        <x:v>Input / calculation</x:v>
      </x:c>
      <x:c r="D6" s="6" t="str">
        <x:v>Value</x:v>
      </x:c>
      <x:c r="E6" s="6" t="str">
        <x:v>Unit</x:v>
      </x:c>
      <x:c r="F6" s="6" t="str">
        <x:v>Scope / assumption</x:v>
      </x:c>
    </x:row>
    <x:row r="7" ht="23" customHeight="1">
      <x:c r="C7" s="7" t="str">
        <x:v>Sale price</x:v>
      </x:c>
      <x:c r="D7" s="11" t="n">
        <x:v>500000</x:v>
      </x:c>
      <x:c r="E7" s="7" t="str">
        <x:v>USD</x:v>
      </x:c>
      <x:c r="F7" s="7" t="str"/>
    </x:row>
    <x:row r="8" ht="23" customHeight="1">
      <x:c r="C8" s="7" t="str">
        <x:v>Mortgage payoff</x:v>
      </x:c>
      <x:c r="D8" s="11" t="n">
        <x:v>250000</x:v>
      </x:c>
      <x:c r="E8" s="7" t="str">
        <x:v>USD</x:v>
      </x:c>
      <x:c r="F8" s="7" t="str"/>
    </x:row>
    <x:row r="9" ht="23" customHeight="1">
      <x:c r="C9" s="7" t="str">
        <x:v>Listing-side compensation</x:v>
      </x:c>
      <x:c r="D9" s="13" t="n">
        <x:v>0.025</x:v>
      </x:c>
      <x:c r="E9" s="7" t="str">
        <x:v>%</x:v>
      </x:c>
      <x:c r="F9" s="7" t="str">
        <x:v>Negotiated scenario, not a required standard.</x:v>
      </x:c>
    </x:row>
    <x:row r="10" ht="23" customHeight="1">
      <x:c r="C10" s="7" t="str">
        <x:v>Buyer-agent compensation</x:v>
      </x:c>
      <x:c r="D10" s="13" t="n">
        <x:v>0.025</x:v>
      </x:c>
      <x:c r="E10" s="7" t="str">
        <x:v>%</x:v>
      </x:c>
      <x:c r="F10" s="7" t="str">
        <x:v>Include only seller-agreed payment.</x:v>
      </x:c>
    </x:row>
    <x:row r="11" ht="23" customHeight="1">
      <x:c r="C11" s="7" t="str">
        <x:v>Seller transfer tax quote</x:v>
      </x:c>
      <x:c r="D11" s="11" t="n">
        <x:v>0</x:v>
      </x:c>
      <x:c r="E11" s="7" t="str">
        <x:v>USD</x:v>
      </x:c>
      <x:c r="F11" s="7" t="str">
        <x:v>Replace with confirmed state and local quote.</x:v>
      </x:c>
    </x:row>
    <x:row r="12" ht="23" customHeight="1">
      <x:c r="C12" s="7" t="str">
        <x:v>Owner title premium quote</x:v>
      </x:c>
      <x:c r="D12" s="11" t="n">
        <x:v>1800</x:v>
      </x:c>
      <x:c r="E12" s="7" t="str">
        <x:v>USD</x:v>
      </x:c>
      <x:c r="F12" s="7" t="str">
        <x:v>Confirm contract and county payer allocation.</x:v>
      </x:c>
    </x:row>
    <x:row r="13" ht="23" customHeight="1">
      <x:c r="C13" s="7" t="str">
        <x:v>Escrow / attorney fees</x:v>
      </x:c>
      <x:c r="D13" s="11" t="n">
        <x:v>1200</x:v>
      </x:c>
      <x:c r="E13" s="7" t="str">
        <x:v>USD</x:v>
      </x:c>
      <x:c r="F13" s="7" t="str"/>
    </x:row>
    <x:row r="14" ht="23" customHeight="1">
      <x:c r="C14" s="7" t="str">
        <x:v>Annual property tax bill</x:v>
      </x:c>
      <x:c r="D14" s="11" t="n">
        <x:v>6000</x:v>
      </x:c>
      <x:c r="E14" s="7" t="str">
        <x:v>USD / year</x:v>
      </x:c>
      <x:c r="F14" s="7" t="str"/>
    </x:row>
    <x:row r="15" ht="23" customHeight="1">
      <x:c r="C15" s="7" t="str">
        <x:v>Seller tax days</x:v>
      </x:c>
      <x:c r="D15" s="22" t="n">
        <x:v>180</x:v>
      </x:c>
      <x:c r="E15" s="7" t="str">
        <x:v>days</x:v>
      </x:c>
      <x:c r="F15" s="7" t="str">
        <x:v>365-day proration convention.</x:v>
      </x:c>
    </x:row>
    <x:row r="16" ht="23" customHeight="1">
      <x:c r="C16" s="7" t="str">
        <x:v>Concessions</x:v>
      </x:c>
      <x:c r="D16" s="11" t="n">
        <x:v>3000</x:v>
      </x:c>
      <x:c r="E16" s="7" t="str">
        <x:v>USD</x:v>
      </x:c>
      <x:c r="F16" s="7" t="str"/>
    </x:row>
    <x:row r="17" ht="23" customHeight="1">
      <x:c r="C17" s="7" t="str">
        <x:v>Repairs / HOA / other</x:v>
      </x:c>
      <x:c r="D17" s="11" t="n">
        <x:v>2000</x:v>
      </x:c>
      <x:c r="E17" s="7" t="str">
        <x:v>USD</x:v>
      </x:c>
      <x:c r="F17" s="7" t="str"/>
    </x:row>
    <x:row r="18" ht="23" customHeight="1">
      <x:c r="C18" s="7" t="str">
        <x:v>Capital tax reserve</x:v>
      </x:c>
      <x:c r="D18" s="11" t="n">
        <x:v>0</x:v>
      </x:c>
      <x:c r="E18" s="7" t="str">
        <x:v>USD</x:v>
      </x:c>
      <x:c r="F18" s="7" t="str">
        <x:v>Reserve, not a tax return or withholding determination.</x:v>
      </x:c>
    </x:row>
    <x:row r="19" ht="23" customHeight="1">
      <x:c r="C19" s="7"/>
      <x:c r="D19" s="8"/>
      <x:c r="E19" s="7"/>
      <x:c r="F19" s="7"/>
    </x:row>
    <x:row r="20" ht="23" customHeight="1">
      <x:c r="C20" s="7"/>
      <x:c r="D20" s="8"/>
      <x:c r="E20" s="7"/>
      <x:c r="F20" s="7"/>
    </x:row>
    <x:row r="21" ht="23" customHeight="1">
      <x:c r="C21" s="7" t="str">
        <x:v>Negotiated compensation</x:v>
      </x:c>
      <x:c r="D21" s="14" t="n">
        <x:f>D7*(D9+D10)</x:f>
        <x:v>25000</x:v>
      </x:c>
      <x:c r="E21" s="7" t="str">
        <x:v>USD</x:v>
      </x:c>
      <x:c r="F21" s="7" t="str"/>
    </x:row>
    <x:row r="22" ht="23" customHeight="1">
      <x:c r="C22" s="7" t="str">
        <x:v>Seller property tax proration</x:v>
      </x:c>
      <x:c r="D22" s="14" t="n">
        <x:f>D14*D15/365</x:f>
        <x:v>2958.904109589041</x:v>
      </x:c>
      <x:c r="E22" s="7" t="str">
        <x:v>USD</x:v>
      </x:c>
      <x:c r="F22" s="7" t="str"/>
    </x:row>
    <x:row r="23" ht="23" customHeight="1">
      <x:c r="C23" s="7" t="str">
        <x:v>Other closing costs</x:v>
      </x:c>
      <x:c r="D23" s="14" t="n">
        <x:f>SUM(D11:D13)+SUM(D16:D18)</x:f>
        <x:v>8000</x:v>
      </x:c>
      <x:c r="E23" s="7" t="str">
        <x:v>USD</x:v>
      </x:c>
      <x:c r="F23" s="7" t="str"/>
    </x:row>
    <x:row r="24" ht="23" customHeight="1">
      <x:c r="C24" s="7" t="str">
        <x:v>Total selling costs</x:v>
      </x:c>
      <x:c r="D24" s="14" t="n">
        <x:f>SUM(D21:D23)</x:f>
        <x:v>35958.90410958904</x:v>
      </x:c>
      <x:c r="E24" s="7" t="str">
        <x:v>USD</x:v>
      </x:c>
      <x:c r="F24" s="7" t="str"/>
    </x:row>
    <x:row r="25" ht="28" customHeight="1">
      <x:c r="C25" s="17" t="str">
        <x:v>Net sale proceeds</x:v>
      </x:c>
      <x:c r="D25" s="18" t="n">
        <x:f>D7-D8-D24</x:f>
        <x:v>214041.09589041094</x:v>
      </x:c>
      <x:c r="E25" s="15" t="str">
        <x:v>USD</x:v>
      </x:c>
      <x:c r="F25" s="15" t="str"/>
    </x:row>
    <x:row r="26" ht="23" customHeight="1">
      <x:c r="C26" s="7" t="str">
        <x:v>Costs as share of sale</x:v>
      </x:c>
      <x:c r="D26" s="19" t="n">
        <x:f>IF(D7&gt;0,D24/D7,"")</x:f>
        <x:v>0.07191780821917808</x:v>
      </x:c>
      <x:c r="E26" s="7" t="str">
        <x:v>%</x:v>
      </x:c>
      <x:c r="F26" s="7" t="str"/>
    </x:row>
    <x:row r="27" ht="23" customHeight="1">
      <x:c r="C27" s="7"/>
      <x:c r="D27" s="8"/>
      <x:c r="E27" s="7"/>
      <x:c r="F27" s="7"/>
    </x:row>
    <x:row r="28" ht="23" customHeight="1">
      <x:c r="C28" s="7"/>
      <x:c r="D28" s="8"/>
      <x:c r="E28" s="7"/>
      <x:c r="F28" s="7"/>
    </x:row>
    <x:row r="29" ht="30" customHeight="1">
      <x:c r="C29" s="7" t="str">
        <x:v>Cash proceeds differ from tax gain. Mortgage payoff does not reduce taxable gain.</x:v>
      </x:c>
      <x:c r="D29" s="8"/>
      <x:c r="E29" s="7"/>
      <x:c r="F29" s="7"/>
    </x:row>
    <x:row r="30" ht="39" customHeight="1">
      <x:c r="C30" s="7" t="str">
        <x:v>Closing disclosure reference</x:v>
      </x:c>
      <x:c r="D30" s="8"/>
      <x:c r="E30" s="7"/>
      <x:c r="F30" s="7" t="str">
        <x:v>https://www.consumerfinance.gov/owning-a-home/closing-disclosure/</x:v>
      </x:c>
    </x:row>
    <x:row r="31" ht="23" customHeight="1">
      <x:c r="C31" s="7" t="str">
        <x:v>Gain reference</x:v>
      </x:c>
      <x:c r="D31" s="8"/>
      <x:c r="E31" s="7"/>
      <x:c r="F31" s="7" t="str">
        <x:v>https://www.irs.gov/publications/p523</x:v>
      </x:c>
    </x:row>
    <x:row r="32" ht="23" customHeight="1">
      <x:c r="C32" s="7"/>
      <x:c r="D32" s="8"/>
      <x:c r="E32" s="7"/>
      <x:c r="F32" s="7"/>
    </x:row>
    <x:row r="33" ht="23" customHeight="1">
      <x:c r="C33" s="7"/>
      <x:c r="D33" s="8"/>
      <x:c r="E33" s="7"/>
      <x:c r="F33" s="7"/>
    </x:row>
    <x:row r="34" ht="23" customHeight="1">
      <x:c r="C34" s="7"/>
      <x:c r="D34" s="8"/>
      <x:c r="E34" s="7"/>
      <x:c r="F34" s="7"/>
    </x:row>
    <x:row r="35" ht="23" customHeight="1">
      <x:c r="C35" s="7"/>
      <x:c r="D35" s="8"/>
      <x:c r="E35" s="7"/>
      <x:c r="F35" s="7"/>
    </x:row>
    <x:row r="36" ht="23" customHeight="1">
      <x:c r="C36" s="7"/>
      <x:c r="D36" s="8"/>
      <x:c r="E36" s="7"/>
      <x:c r="F36" s="7"/>
    </x:row>
    <x:row r="37" ht="23" customHeight="1">
      <x:c r="C37" s="7"/>
      <x:c r="D37" s="8"/>
      <x:c r="E37" s="7"/>
      <x:c r="F37" s="7"/>
    </x:row>
    <x:row r="38" ht="23" customHeight="1">
      <x:c r="C38" s="7"/>
      <x:c r="D38" s="8"/>
      <x:c r="E38" s="7"/>
      <x:c r="F38" s="7"/>
    </x:row>
    <x:row r="39" ht="23" customHeight="1">
      <x:c r="C39" s="7"/>
      <x:c r="D39" s="8"/>
      <x:c r="E39" s="7"/>
      <x:c r="F39" s="7"/>
    </x:row>
    <x:row r="40" ht="23" customHeight="1">
      <x:c r="C40" s="7"/>
      <x:c r="D40" s="8"/>
      <x:c r="E40" s="7"/>
      <x:c r="F40" s="7"/>
    </x:row>
    <x:row r="41" ht="23" customHeight="1">
      <x:c r="C41" s="7"/>
      <x:c r="D41" s="8"/>
      <x:c r="E41" s="7"/>
      <x:c r="F41" s="7"/>
    </x:row>
    <x:row r="42" ht="23" customHeight="1">
      <x:c r="C42" s="7"/>
      <x:c r="D42" s="8"/>
      <x:c r="E42" s="7"/>
      <x:c r="F42" s="7"/>
    </x:row>
    <x:row r="43" ht="23" customHeight="1">
      <x:c r="C43" s="7"/>
      <x:c r="D43" s="8"/>
      <x:c r="E43" s="7"/>
      <x:c r="F43" s="7"/>
    </x:row>
    <x:row r="44" ht="23" customHeight="1">
      <x:c r="C44" s="7"/>
      <x:c r="D44" s="8"/>
      <x:c r="E44" s="7"/>
      <x:c r="F44" s="7"/>
    </x:row>
    <x:row r="45" ht="23" customHeight="1">
      <x:c r="C45" s="7"/>
      <x:c r="D45" s="8"/>
      <x:c r="E45" s="7"/>
      <x:c r="F45" s="7"/>
    </x:row>
  </x:sheetData>
  <x:mergeCells>
    <x:mergeCell ref="C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35" hidden="0" customWidth="1"/>
    <x:col min="4" max="4" width="18" hidden="0" customWidth="1"/>
    <x:col min="5" max="5" width="16" hidden="0" customWidth="1"/>
    <x:col min="6" max="6" width="50" hidden="0" customWidth="1"/>
  </x:cols>
  <x:sheetData>
    <x:row r="1" ht="23" customHeight="1">
      <x:c r="C1" s="1"/>
      <x:c r="D1" s="1"/>
      <x:c r="E1" s="1"/>
      <x:c r="F1" s="1"/>
    </x:row>
    <x:row r="2" ht="23" customHeight="1">
      <x:c r="C2" s="2" t="str">
        <x:v>Comparable value screen</x:v>
      </x:c>
      <x:c r="D2" s="1"/>
      <x:c r="E2" s="1"/>
      <x:c r="F2" s="1"/>
    </x:row>
    <x:row r="3" ht="23" customHeight="1">
      <x:c r="C3" s="3"/>
      <x:c r="D3" s="3"/>
      <x:c r="E3" s="3"/>
      <x:c r="F3" s="3"/>
    </x:row>
    <x:row r="4" ht="30" customHeight="1">
      <x:c r="C4" s="4" t="str">
        <x:v>Closed residential sales · USD · equal-weight screen, not an appraisal</x:v>
      </x:c>
      <x:c r="D4" s="1"/>
      <x:c r="E4" s="1"/>
      <x:c r="F4" s="1"/>
    </x:row>
    <x:row r="5" ht="23" customHeight="1">
      <x:c r="C5" s="1"/>
      <x:c r="D5" s="1"/>
      <x:c r="E5" s="1"/>
      <x:c r="F5" s="1"/>
    </x:row>
    <x:row r="6" ht="26" customHeight="1">
      <x:c r="C6" s="6" t="str">
        <x:v>Input / calculation</x:v>
      </x:c>
      <x:c r="D6" s="6" t="str">
        <x:v>Value</x:v>
      </x:c>
      <x:c r="E6" s="6" t="str">
        <x:v>Unit</x:v>
      </x:c>
      <x:c r="F6" s="6" t="str">
        <x:v>Scope / assumption</x:v>
      </x:c>
    </x:row>
    <x:row r="7" ht="23" customHeight="1">
      <x:c r="C7" s="7" t="str">
        <x:v>Subject living area</x:v>
      </x:c>
      <x:c r="D7" s="12" t="n">
        <x:v>2000</x:v>
      </x:c>
      <x:c r="E7" s="7" t="str">
        <x:v>sq ft</x:v>
      </x:c>
      <x:c r="F7" s="7" t="str"/>
    </x:row>
    <x:row r="8" ht="23" customHeight="1">
      <x:c r="C8" s="7" t="str">
        <x:v>Comp 1 sale price</x:v>
      </x:c>
      <x:c r="D8" s="11" t="n">
        <x:v>400000</x:v>
      </x:c>
      <x:c r="E8" s="7" t="str">
        <x:v>USD</x:v>
      </x:c>
      <x:c r="F8" s="7" t="str"/>
    </x:row>
    <x:row r="9" ht="23" customHeight="1">
      <x:c r="C9" s="7" t="str">
        <x:v>Comp 1 living area</x:v>
      </x:c>
      <x:c r="D9" s="12" t="n">
        <x:v>1800</x:v>
      </x:c>
      <x:c r="E9" s="7" t="str">
        <x:v>sq ft</x:v>
      </x:c>
      <x:c r="F9" s="7" t="str"/>
    </x:row>
    <x:row r="10" ht="23" customHeight="1">
      <x:c r="C10" s="7" t="str">
        <x:v>Comp 1 dollar adjustment</x:v>
      </x:c>
      <x:c r="D10" s="11" t="n">
        <x:v>0</x:v>
      </x:c>
      <x:c r="E10" s="7" t="str">
        <x:v>USD</x:v>
      </x:c>
      <x:c r="F10" s="7" t="str">
        <x:v>Positive adjustment when the comp is inferior.</x:v>
      </x:c>
    </x:row>
    <x:row r="11" ht="23" customHeight="1">
      <x:c r="C11" s="7" t="str">
        <x:v>Comp 2 sale price</x:v>
      </x:c>
      <x:c r="D11" s="11" t="n">
        <x:v>425000</x:v>
      </x:c>
      <x:c r="E11" s="7" t="str">
        <x:v>USD</x:v>
      </x:c>
      <x:c r="F11" s="7" t="str"/>
    </x:row>
    <x:row r="12" ht="23" customHeight="1">
      <x:c r="C12" s="7" t="str">
        <x:v>Comp 2 living area</x:v>
      </x:c>
      <x:c r="D12" s="12" t="n">
        <x:v>2000</x:v>
      </x:c>
      <x:c r="E12" s="7" t="str">
        <x:v>sq ft</x:v>
      </x:c>
      <x:c r="F12" s="7" t="str"/>
    </x:row>
    <x:row r="13" ht="23" customHeight="1">
      <x:c r="C13" s="7" t="str">
        <x:v>Comp 2 dollar adjustment</x:v>
      </x:c>
      <x:c r="D13" s="11" t="n">
        <x:v>0</x:v>
      </x:c>
      <x:c r="E13" s="7" t="str">
        <x:v>USD</x:v>
      </x:c>
      <x:c r="F13" s="7" t="str"/>
    </x:row>
    <x:row r="14" ht="23" customHeight="1">
      <x:c r="C14" s="7" t="str">
        <x:v>Comp 3 sale price</x:v>
      </x:c>
      <x:c r="D14" s="11" t="n">
        <x:v>450000</x:v>
      </x:c>
      <x:c r="E14" s="7" t="str">
        <x:v>USD</x:v>
      </x:c>
      <x:c r="F14" s="7" t="str"/>
    </x:row>
    <x:row r="15" ht="23" customHeight="1">
      <x:c r="C15" s="7" t="str">
        <x:v>Comp 3 living area</x:v>
      </x:c>
      <x:c r="D15" s="12" t="n">
        <x:v>2100</x:v>
      </x:c>
      <x:c r="E15" s="7" t="str">
        <x:v>sq ft</x:v>
      </x:c>
      <x:c r="F15" s="7" t="str"/>
    </x:row>
    <x:row r="16" ht="23" customHeight="1">
      <x:c r="C16" s="7" t="str">
        <x:v>Comp 3 dollar adjustment</x:v>
      </x:c>
      <x:c r="D16" s="11" t="n">
        <x:v>0</x:v>
      </x:c>
      <x:c r="E16" s="7" t="str">
        <x:v>USD</x:v>
      </x:c>
      <x:c r="F16" s="7" t="str"/>
    </x:row>
    <x:row r="17" ht="23" customHeight="1">
      <x:c r="C17" s="7"/>
      <x:c r="D17" s="8"/>
      <x:c r="E17" s="7"/>
      <x:c r="F17" s="7"/>
    </x:row>
    <x:row r="18" ht="23" customHeight="1">
      <x:c r="C18" s="7"/>
      <x:c r="D18" s="8"/>
      <x:c r="E18" s="7"/>
      <x:c r="F18" s="7"/>
    </x:row>
    <x:row r="19" ht="23" customHeight="1">
      <x:c r="C19" s="7" t="str">
        <x:v>Comp 1 adjusted $ / sq ft</x:v>
      </x:c>
      <x:c r="D19" s="21" t="n">
        <x:f>IF(D9&gt;0,(D8+D10)/D9,"")</x:f>
        <x:v>222.22222222222223</x:v>
      </x:c>
      <x:c r="E19" s="7" t="str">
        <x:v>USD / sq ft</x:v>
      </x:c>
      <x:c r="F19" s="7" t="str"/>
    </x:row>
    <x:row r="20" ht="23" customHeight="1">
      <x:c r="C20" s="7" t="str">
        <x:v>Comp 2 adjusted $ / sq ft</x:v>
      </x:c>
      <x:c r="D20" s="21" t="n">
        <x:f>IF(D12&gt;0,(D11+D13)/D12,"")</x:f>
        <x:v>212.5</x:v>
      </x:c>
      <x:c r="E20" s="7" t="str">
        <x:v>USD / sq ft</x:v>
      </x:c>
      <x:c r="F20" s="7" t="str"/>
    </x:row>
    <x:row r="21" ht="23" customHeight="1">
      <x:c r="C21" s="7" t="str">
        <x:v>Comp 3 adjusted $ / sq ft</x:v>
      </x:c>
      <x:c r="D21" s="21" t="n">
        <x:f>IF(D15&gt;0,(D14+D16)/D15,"")</x:f>
        <x:v>214.28571428571428</x:v>
      </x:c>
      <x:c r="E21" s="7" t="str">
        <x:v>USD / sq ft</x:v>
      </x:c>
      <x:c r="F21" s="7" t="str"/>
    </x:row>
    <x:row r="22" ht="23" customHeight="1">
      <x:c r="C22" s="7" t="str">
        <x:v>Average adjusted $ / sq ft</x:v>
      </x:c>
      <x:c r="D22" s="21" t="n">
        <x:f>AVERAGE(D19:D21)</x:f>
        <x:v>216.33597883597884</x:v>
      </x:c>
      <x:c r="E22" s="7" t="str">
        <x:v>USD / sq ft</x:v>
      </x:c>
      <x:c r="F22" s="7" t="str"/>
    </x:row>
    <x:row r="23" ht="28" customHeight="1">
      <x:c r="C23" s="17" t="str">
        <x:v>Subject value indication</x:v>
      </x:c>
      <x:c r="D23" s="18" t="n">
        <x:f>D22*D7</x:f>
        <x:v>432671.9576719577</x:v>
      </x:c>
      <x:c r="E23" s="15" t="str">
        <x:v>USD</x:v>
      </x:c>
      <x:c r="F23" s="15" t="str"/>
    </x:row>
    <x:row r="24" ht="23" customHeight="1">
      <x:c r="C24" s="7" t="str">
        <x:v>Low comparable indication</x:v>
      </x:c>
      <x:c r="D24" s="14" t="n">
        <x:f>MIN(D19:D21)*D7</x:f>
        <x:v>425000</x:v>
      </x:c>
      <x:c r="E24" s="7" t="str">
        <x:v>USD</x:v>
      </x:c>
      <x:c r="F24" s="7" t="str"/>
    </x:row>
    <x:row r="25" ht="23" customHeight="1">
      <x:c r="C25" s="7" t="str">
        <x:v>High comparable indication</x:v>
      </x:c>
      <x:c r="D25" s="14" t="n">
        <x:f>MAX(D19:D21)*D7</x:f>
        <x:v>444444.44444444444</x:v>
      </x:c>
      <x:c r="E25" s="7" t="str">
        <x:v>USD</x:v>
      </x:c>
      <x:c r="F25" s="7" t="str"/>
    </x:row>
    <x:row r="26" ht="23" customHeight="1">
      <x:c r="C26" s="7"/>
      <x:c r="D26" s="8"/>
      <x:c r="E26" s="7"/>
      <x:c r="F26" s="7"/>
    </x:row>
    <x:row r="27" ht="23" customHeight="1">
      <x:c r="C27" s="7"/>
      <x:c r="D27" s="8"/>
      <x:c r="E27" s="7"/>
      <x:c r="F27" s="7"/>
    </x:row>
    <x:row r="28" ht="30" customHeight="1">
      <x:c r="C28" s="7" t="str">
        <x:v>Match condition, location, date and living-area definitions before comparing.</x:v>
      </x:c>
      <x:c r="D28" s="8"/>
      <x:c r="E28" s="7"/>
      <x:c r="F28" s="7"/>
    </x:row>
    <x:row r="29" ht="30" customHeight="1">
      <x:c r="C29" s="7" t="str">
        <x:v>All inputs are illustrative. Independent professional review is pending.</x:v>
      </x:c>
      <x:c r="D29" s="8"/>
      <x:c r="E29" s="7"/>
      <x:c r="F29" s="7"/>
    </x:row>
    <x:row r="30" ht="23" customHeight="1">
      <x:c r="C30" s="7" t="str">
        <x:v>Methodology</x:v>
      </x:c>
      <x:c r="D30" s="8"/>
      <x:c r="E30" s="7"/>
      <x:c r="F30" s="7" t="str">
        <x:v>https://calculatemyproperty.com/methodology</x:v>
      </x:c>
    </x:row>
    <x:row r="31" ht="23" customHeight="1">
      <x:c r="C31" s="7"/>
      <x:c r="D31" s="8"/>
      <x:c r="E31" s="7"/>
      <x:c r="F31" s="7"/>
    </x:row>
    <x:row r="32" ht="23" customHeight="1">
      <x:c r="C32" s="7"/>
      <x:c r="D32" s="8"/>
      <x:c r="E32" s="7"/>
      <x:c r="F32" s="7"/>
    </x:row>
    <x:row r="33" ht="23" customHeight="1">
      <x:c r="C33" s="7"/>
      <x:c r="D33" s="8"/>
      <x:c r="E33" s="7"/>
      <x:c r="F33" s="7"/>
    </x:row>
    <x:row r="34" ht="23" customHeight="1">
      <x:c r="C34" s="7"/>
      <x:c r="D34" s="8"/>
      <x:c r="E34" s="7"/>
      <x:c r="F34" s="7"/>
    </x:row>
    <x:row r="35" ht="23" customHeight="1">
      <x:c r="C35" s="7"/>
      <x:c r="D35" s="8"/>
      <x:c r="E35" s="7"/>
      <x:c r="F35" s="7"/>
    </x:row>
    <x:row r="36" ht="23" customHeight="1">
      <x:c r="C36" s="7"/>
      <x:c r="D36" s="8"/>
      <x:c r="E36" s="7"/>
      <x:c r="F36" s="7"/>
    </x:row>
    <x:row r="37" ht="23" customHeight="1">
      <x:c r="C37" s="7"/>
      <x:c r="D37" s="8"/>
      <x:c r="E37" s="7"/>
      <x:c r="F37" s="7"/>
    </x:row>
    <x:row r="38" ht="23" customHeight="1">
      <x:c r="C38" s="7"/>
      <x:c r="D38" s="8"/>
      <x:c r="E38" s="7"/>
      <x:c r="F38" s="7"/>
    </x:row>
    <x:row r="39" ht="23" customHeight="1">
      <x:c r="C39" s="7"/>
      <x:c r="D39" s="8"/>
      <x:c r="E39" s="7"/>
      <x:c r="F39" s="7"/>
    </x:row>
    <x:row r="40" ht="23" customHeight="1">
      <x:c r="C40" s="7"/>
      <x:c r="D40" s="8"/>
      <x:c r="E40" s="7"/>
      <x:c r="F40" s="7"/>
    </x:row>
    <x:row r="41" ht="23" customHeight="1">
      <x:c r="C41" s="7"/>
      <x:c r="D41" s="8"/>
      <x:c r="E41" s="7"/>
      <x:c r="F41" s="7"/>
    </x:row>
    <x:row r="42" ht="23" customHeight="1">
      <x:c r="C42" s="7"/>
      <x:c r="D42" s="8"/>
      <x:c r="E42" s="7"/>
      <x:c r="F42" s="7"/>
    </x:row>
    <x:row r="43" ht="23" customHeight="1">
      <x:c r="C43" s="7"/>
      <x:c r="D43" s="8"/>
      <x:c r="E43" s="7"/>
      <x:c r="F43" s="7"/>
    </x:row>
    <x:row r="44" ht="23" customHeight="1">
      <x:c r="C44" s="7"/>
      <x:c r="D44" s="8"/>
      <x:c r="E44" s="7"/>
      <x:c r="F44" s="7"/>
    </x:row>
    <x:row r="45" ht="23" customHeight="1">
      <x:c r="C45" s="7"/>
      <x:c r="D45" s="8"/>
      <x:c r="E45" s="7"/>
      <x:c r="F45" s="7"/>
    </x:row>
  </x:sheetData>
  <x:mergeCells>
    <x:mergeCell ref="C28:F28"/>
    <x:mergeCell ref="C29:F29"/>
  </x:mergeCells>
  <x:pageMargins left="0.7" right="0.7" top="0.75" bottom="0.75" header="0.3" footer="0.3"/>
</x:worksheet>
</file>